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Lennovo\Desktop\"/>
    </mc:Choice>
  </mc:AlternateContent>
  <xr:revisionPtr revIDLastSave="0" documentId="13_ncr:1_{62542544-BCA9-4977-A810-AFFB174C3A20}" xr6:coauthVersionLast="36" xr6:coauthVersionMax="36" xr10:uidLastSave="{00000000-0000-0000-0000-000000000000}"/>
  <bookViews>
    <workbookView xWindow="0" yWindow="0" windowWidth="20490" windowHeight="7470" xr2:uid="{00000000-000D-0000-FFFF-FFFF00000000}"/>
  </bookViews>
  <sheets>
    <sheet name="คณะสำนัก" sheetId="2" r:id="rId1"/>
  </sheets>
  <definedNames>
    <definedName name="_xlnm.Print_Area" localSheetId="0">คณะสำนัก!$A$1:$C$149</definedName>
    <definedName name="_xlnm.Print_Titles" localSheetId="0">คณะสำนัก!$3:$3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7" i="2" l="1"/>
  <c r="C144" i="2"/>
  <c r="C141" i="2"/>
  <c r="C137" i="2"/>
  <c r="C136" i="2" s="1"/>
  <c r="C134" i="2"/>
  <c r="C133" i="2" s="1"/>
  <c r="C131" i="2"/>
  <c r="C130" i="2" s="1"/>
  <c r="C127" i="2"/>
  <c r="C124" i="2"/>
  <c r="C120" i="2"/>
  <c r="C119" i="2" s="1"/>
  <c r="C117" i="2"/>
  <c r="C116" i="2" s="1"/>
  <c r="C109" i="2"/>
  <c r="C107" i="2" s="1"/>
  <c r="C105" i="2"/>
  <c r="C104" i="2" s="1"/>
  <c r="C103" i="2" s="1"/>
  <c r="C100" i="2"/>
  <c r="C98" i="2"/>
  <c r="C94" i="2"/>
  <c r="C93" i="2" s="1"/>
  <c r="C88" i="2"/>
  <c r="C85" i="2"/>
  <c r="C83" i="2"/>
  <c r="C82" i="2"/>
  <c r="C78" i="2"/>
  <c r="C73" i="2"/>
  <c r="C72" i="2" s="1"/>
  <c r="C66" i="2"/>
  <c r="C63" i="2"/>
  <c r="C62" i="2" s="1"/>
  <c r="C61" i="2"/>
  <c r="C60" i="2"/>
  <c r="C53" i="2"/>
  <c r="C47" i="2" s="1"/>
  <c r="C44" i="2"/>
  <c r="C43" i="2" s="1"/>
  <c r="C39" i="2"/>
  <c r="C37" i="2"/>
  <c r="C36" i="2"/>
  <c r="C31" i="2"/>
  <c r="C29" i="2"/>
  <c r="C23" i="2"/>
  <c r="C21" i="2"/>
  <c r="C17" i="2"/>
  <c r="C16" i="2" s="1"/>
  <c r="C14" i="2"/>
  <c r="C9" i="2"/>
  <c r="C8" i="2" s="1"/>
  <c r="C28" i="2" l="1"/>
  <c r="C81" i="2"/>
  <c r="C80" i="2" s="1"/>
  <c r="C71" i="2" s="1"/>
  <c r="C97" i="2"/>
  <c r="C84" i="2"/>
  <c r="C140" i="2"/>
  <c r="C20" i="2"/>
  <c r="C59" i="2"/>
  <c r="C58" i="2" s="1"/>
  <c r="C57" i="2" s="1"/>
  <c r="C114" i="2"/>
  <c r="C129" i="2"/>
  <c r="C13" i="2"/>
  <c r="C7" i="2" s="1"/>
  <c r="C26" i="2"/>
  <c r="C123" i="2"/>
  <c r="C122" i="2" s="1"/>
  <c r="C112" i="2" l="1"/>
  <c r="C55" i="2"/>
  <c r="C5" i="2"/>
  <c r="C4" i="2"/>
</calcChain>
</file>

<file path=xl/sharedStrings.xml><?xml version="1.0" encoding="utf-8"?>
<sst xmlns="http://schemas.openxmlformats.org/spreadsheetml/2006/main" count="196" uniqueCount="132">
  <si>
    <t>เป้าหมายที่  1  ยกระดับการขับเคลื่อนเศรษฐกิจชุมชนรากฐาน  (Local economy)</t>
  </si>
  <si>
    <t xml:space="preserve">โครงการตามแผนพัฒนาความเป็นเลิศของสถาบันอุดมศึกษา  </t>
  </si>
  <si>
    <t>โครงการ/กิจกรรม</t>
  </si>
  <si>
    <t>รวมทั้งสิ้น</t>
  </si>
  <si>
    <t>วิทยบริการ</t>
  </si>
  <si>
    <t>ยุทธศาสตร์ที่  1  การขับเคลื่อนพันธกิจของมหาวิทยาลัยเพื่อเสริมสร้างเศรษฐกิจฐานรากของชุมชน  (Local Economy)</t>
  </si>
  <si>
    <t>กลยุทธ์  1.1  การสร้างมูลค่าภาคเกษตร สู่เศรษฐกิจสามมิติ  (BCG Economy)  เพื่อเสริมสร้างเศรษฐกิจฐานราก</t>
  </si>
  <si>
    <t>1)</t>
  </si>
  <si>
    <t xml:space="preserve">การนำผลการวิจัยไปใช้ในการพัฒนาและส่งเสริมความเข้มแข็งของภาคเกษตรและอุตสาหกรรมเชิงพื้นที่ </t>
  </si>
  <si>
    <t>คณะวิทยาศาสตร์และเทคโนโลยี</t>
  </si>
  <si>
    <t xml:space="preserve">1.1)  โครงการการนำผลการวิจัยทางด้านวิทยาศาสตร์และเทคโนโลยีไปใช้ในการพัฒนาและส่งเสริมความเข้มแข็งของภาคเกษตรและอุตสาหกรรมเชิงพื้นที่  </t>
  </si>
  <si>
    <t xml:space="preserve">1.2)  โครงการการจัดการความรู้และถ่ายทอดเทคโนโลยีการเพาะเลี้ยงเนื้อเยื่อพืชเศรษฐกิจสำหรับกลุ่มเกษตรกรในท้องถิ่น </t>
  </si>
  <si>
    <t>2)</t>
  </si>
  <si>
    <t>ยกระดับผลผลิตการเกษตรสู่มาตรฐานสากล</t>
  </si>
  <si>
    <t xml:space="preserve"> -</t>
  </si>
  <si>
    <t>3)</t>
  </si>
  <si>
    <t>การพัฒนาอาชีพเกษตรกรสู่อาชีพที่มั่นคงและมีรายได้สูง</t>
  </si>
  <si>
    <t>คณะวิทยาการจัดการ</t>
  </si>
  <si>
    <t xml:space="preserve">3.1)  โครงการพัฒนาระบบสารสนเทศทางการบัญชีเพื่อเพิ่มรายได้ของกลุ่มเกษตรกรแบบแปลงใหญ่ในเขตจังหวัดนครสวรรค์ </t>
  </si>
  <si>
    <t>4)</t>
  </si>
  <si>
    <t xml:space="preserve">การประยุกต์ใช้เทคโนโลยีและนวัตกรรมเพื่อพัฒนาการเกษตร   </t>
  </si>
  <si>
    <t xml:space="preserve">4.1)  โครงการพัฒนาเทคโนโลยีเพื่อการเพิ่มผลผลิตและรายได้ของเกษตรกร  </t>
  </si>
  <si>
    <t xml:space="preserve">4.2) โครงการส่งเสริมการเรียนรู้ ออกแบบ ติดตั้ง และบำรุงรักษา ระบบพลังงานสะอาด สำหรับการเกษตรอัจฉริยะด้วยตนเอง เพื่อการพัฒนาที่ยั่งยืน </t>
  </si>
  <si>
    <t>5)</t>
  </si>
  <si>
    <t xml:space="preserve">การพัฒนาตลาดนำการผลิตสินค้าทางการเกษตรเพื่อเสริมสร้างรายได้ของเกษตร </t>
  </si>
  <si>
    <t>5.1  โครงการการสร้างมูลค่าเพิ่มผลิตภัณฑ์สมุนไพรและการพัฒนาระบบเครือข่ายการตลาดออนไลน์และออฟไลน์</t>
  </si>
  <si>
    <t xml:space="preserve">5.2  โครงการพัฒนาตลาดออนไลน์สำหรับสินค้าเกษตรกรรม </t>
  </si>
  <si>
    <t>6)</t>
  </si>
  <si>
    <t>จัดเตรียมโครงสร้างพื้นฐานและสิ่งอำนวยความสะดวกเพื่อรองรับเศรษฐกิจสามมิติ  (BCG Economy)</t>
  </si>
  <si>
    <r>
      <t>กลยุทธ์  1.2</t>
    </r>
    <r>
      <rPr>
        <sz val="16"/>
        <color theme="1"/>
        <rFont val="TH SarabunPSK"/>
        <family val="2"/>
      </rPr>
      <t xml:space="preserve">  วิจัยและพัฒนาการเกษตรและอุตสาหกรรมเชิงพื้นที่เพื่อเชื่อมโยง  สู่เศรษฐกิจสามมิติ (BCG Economy) </t>
    </r>
  </si>
  <si>
    <t xml:space="preserve">วิจัยและพัฒนาด้านสมุนไพร การแพทย์ทางเลือก และวิทยาศาสตร์สุขภาพ   </t>
  </si>
  <si>
    <t xml:space="preserve">วิจัยและพัฒนาศักยภาพและเตรียมพร้อมเพื่อรองรับสังคมผู้สูงอายุ </t>
  </si>
  <si>
    <t>คณะมนุษยศาสตร์และสังคมศาสตร์</t>
  </si>
  <si>
    <t xml:space="preserve"> 2.1) โครงการวิจัยและพัฒนาศักยภาพเพื่อเตรียมความพร้อมเชิงบูรณาการเพื่อรองรับการดูแลผู้สูงอายุในพื้นที่จังหวัดนครสวรรค์ </t>
  </si>
  <si>
    <t xml:space="preserve">2.2)  โครงการพัฒนาศักยภาพและเตรียมพร้อมผลิตภัณฑ์อาหารและเครื่องดื่มสำหรับผู้สูงอายุจากธัญพืชและพืชสมุนไพรท้องถิ่น </t>
  </si>
  <si>
    <t>วิจัยและพัฒนาระดับความมั่นคงทางสุขภาพและรองรับโรคอุบัติใหม่</t>
  </si>
  <si>
    <r>
      <t>วิจัยและพัฒนาและประยุกต์  ใช้ AI  (</t>
    </r>
    <r>
      <rPr>
        <b/>
        <sz val="16"/>
        <color rgb="FF000000"/>
        <rFont val="TH SarabunPSK"/>
        <family val="2"/>
      </rPr>
      <t>Artificial Intelligence)</t>
    </r>
    <r>
      <rPr>
        <b/>
        <sz val="16"/>
        <color theme="1"/>
        <rFont val="TH SarabunPSK"/>
        <family val="2"/>
      </rPr>
      <t xml:space="preserve">  กับการพัฒนา เกษตร อาหาร พืชเศรษฐกิจ   พืชสมุนไพร</t>
    </r>
  </si>
  <si>
    <t>วิจัย  และพัฒนานวัตกรรมการแปรรูป  และอาหารเพื่ออนาคต</t>
  </si>
  <si>
    <t>พัฒนาโครงสร้างพื้นฐาน ด้านวิทยาศาสตร์ วิจัย และนวัตกรรม การเกษตร/อาหาร/ผู้สูงอายุ</t>
  </si>
  <si>
    <t xml:space="preserve">6.1  โครงการจัดหาครุภัณฑ์สำหรับศูนย์ตรวจวัดมาตรฐานผลิตภัณชุมชน ด้านอาหารและเครื่องสำอาง </t>
  </si>
  <si>
    <t>7)</t>
  </si>
  <si>
    <t>การสร้างเครือข่ายวิจัยเพื่อการบริหารจัดการภาคเกษตรและอุตสาหกรรมเชิงพื้นที่</t>
  </si>
  <si>
    <t>วิทยาการจัดการ</t>
  </si>
  <si>
    <t>7.1  โครงการพัฒนาและยกระดับศักยภาพการท่องเที่ยวโดยชุมชนวัฒนธรรมบ้านมอญให้เกิดการบริหารและจัดการการท่องเที่ยวที่ยั่งยืน จังหวัด นครสวรรค์</t>
  </si>
  <si>
    <t>8)</t>
  </si>
  <si>
    <t xml:space="preserve">วิจัยและพัฒนาการใช้ทรัพยากร  และสิ่งแวดล้อมเพื่อสร้างเสริมเศรษฐกิจฐานรากอย่างยั่งยืน 
</t>
  </si>
  <si>
    <t>9)</t>
  </si>
  <si>
    <t>วิจัยและพัฒนาเพื่อสร้างศักยภาพการท่องเที่ยวเชิงพื้นที่</t>
  </si>
  <si>
    <t>9.1)  โครงการวิจัยการศึกษาแหล่งมรดกภูมิปัญญาทางวัฒนธรรมเพื่อสร้างศักยภาพการท่องเที่ยวเชิงพื้นที่</t>
  </si>
  <si>
    <t>9.2)  โครงการวิจัยและพัฒนาศักยภาพการท่องเที่ยวชุมชนสู่แนวคิดเศรษฐกิจสร้างสรรค์</t>
  </si>
  <si>
    <t xml:space="preserve">กลยุทธ์  1.3  การพัฒนาผู้ประกอบการและธุรกิจเริ่มต้น  (SME&amp; startups) </t>
  </si>
  <si>
    <t>การพัฒนาและขับเคลื่อนนวัตกรรมเพื่อยกระดับสถานประกอบการ  (Innovation driven enterprise: IDE)</t>
  </si>
  <si>
    <t>จัดตั้งศูนย์พัฒนานวัตกรรมเชิงสร้างสรรค์สำหรับผู้ประกอบการ  (Innovation hub)</t>
  </si>
  <si>
    <t>พัฒนาศักยภาพของผู้ประกอบการและระบบนิเวศการท่องเที่ยว (Smart tourism)  เพื่อเสริมสร้างเศรษฐกิจชุมชนฐานราก</t>
  </si>
  <si>
    <t>การพัฒนาศักยภาพของผู้ประกอบการและธุรกิจเริ่มต้น (SME&amp; Startup:  Entrepreneurship Education)</t>
  </si>
  <si>
    <t>การสร้างเครือข่ายการสร้างเครือข่ายความร่วมมือของผู้ประกอบการเชิงพื้นที่</t>
  </si>
  <si>
    <t>5.1) โครงการสร้างภาคีเครือข่ายความร่วมมือผู้มีส่วนได้เสีย (Stakeholder) ในการประกอบการเชิงพื้นที่เพื่อการพัฒนาอย่างยั่งยืน</t>
  </si>
  <si>
    <t>ยุทธศาสตร์ที่  2  การสร้างและพัฒนาการเรียนรู้ตลอดชีวิต  (Lifelong Learning)</t>
  </si>
  <si>
    <t>เป้าหมายที่  2  :  พัฒนาขีดความสามารถกำลังคนตามความต้องการ</t>
  </si>
  <si>
    <r>
      <t>กลยุทธ์  2.1</t>
    </r>
    <r>
      <rPr>
        <sz val="16"/>
        <color theme="1"/>
        <rFont val="TH SarabunPSK"/>
        <family val="2"/>
      </rPr>
      <t xml:space="preserve">  การพัฒนาและปรับปรุงหลักสูตรแบบพลิกโฉมเพื่อตอบสนองต่ออนาคตภาพของชุมชนท้องถิ่น</t>
    </r>
  </si>
  <si>
    <t>การพัฒนาและปรับปรุงหลักสูตรแบบพลิกโฉมเพื่อตอบสนองต่อชุมชนท้องถิ่น</t>
  </si>
  <si>
    <t xml:space="preserve">1.1)  การพัฒนาและปรับปรุงหลักสูตรของคณะมนุษยศาสตร์และสังคมศาสตร์แบบพลิกโฉม  เพื่อตอบสนองต่อชุมชนท้องถิ่นในระดับปริญญาตรี จำนวน 5 หลักสูตรๆ ละ 50,000 บาท </t>
  </si>
  <si>
    <t xml:space="preserve">1.2)  การพัฒนาและปรับปรุงหลักสูตรของคณะมนุษยศาสตร์และสังคมศาสตร์แบบพลิกโฉมเพื่อตอบสนองต่อชุมชนท้องถิ่นในระดับปริญญาโท/เอก จำนวน 2 หลักสูตรๆ ละ 100,000 บาท    </t>
  </si>
  <si>
    <t>การยกระดับการเรียนการสอนและการได้รับความรู้จากต้นแบบ (Master-class)  และพัฒนาการเรียนรู้เชิงประสบการณ์</t>
  </si>
  <si>
    <t>2.1) โครงการยกระดับหลักสูตรระดับปริญญาตรีเพื่อพัฒนาการเรียนการสอนสู่การรับรู้เชิงประสบการณ์โดยใช้กระบวนการการจัดการความรู้ จำนวน 11 หลักสูตร</t>
  </si>
  <si>
    <t>2.2)   โครงการยกระดับหลักสูตรระดับบัณฑิตศึกษาเพื่อพัฒนาการเรียนการสอนสู่การรับรู้เชิงประสบการณ์โดยใช้กระบวนการการจัดการความรู้</t>
  </si>
  <si>
    <t xml:space="preserve">การสร้างและพัฒนาประสบการณ์  การเรียนรู้แก่นักศึกษา  ด้วยการบูรณาการการเรียนรู้กับการทำงาน (Co-operation Work –Integrated Education : CWIE) </t>
  </si>
  <si>
    <t>3.1 โครงการเสริมสร้างและพัฒนาประสบการณ์การเรียนรู้แก่นักศึกษา ด้วยการบูรณาการ การเรียนรู้กับการทำงาน (Work -Integrated Education) จำนวน 5 หลักสูตร</t>
  </si>
  <si>
    <r>
      <t>กลยุทธ์  2.2</t>
    </r>
    <r>
      <rPr>
        <sz val="16"/>
        <color theme="1"/>
        <rFont val="TH SarabunPSK"/>
        <family val="2"/>
      </rPr>
      <t xml:space="preserve">  การพัฒนาแพลตฟอร์ม</t>
    </r>
    <r>
      <rPr>
        <b/>
        <sz val="16"/>
        <color theme="1"/>
        <rFont val="TH SarabunPSK"/>
        <family val="2"/>
      </rPr>
      <t xml:space="preserve"> การจัดการเรียนรู้ที่เอื้อต่อการเรียนรู้ตลอดชีวิต การสะสมหน่วยการเรียนรู้   (Academic Credit Bank : Credit Bank)</t>
    </r>
  </si>
  <si>
    <t xml:space="preserve">การพัฒนาห้องเรียนมาตรฐานและห้องเรียนเสมือนจริง   (Smart Classroom &amp; Virtual education) </t>
  </si>
  <si>
    <t>คณะครุศาสตร์</t>
  </si>
  <si>
    <t>1.1)  ห้องฝึกปฎิบัติการสอนวิชาชีพครู (Smart Teaching)</t>
  </si>
  <si>
    <t>1.2)   ห้องเรียนนวัตกรรมการเรียนการสอนสมัยใหม่ (Modern Innovation Classroom)</t>
  </si>
  <si>
    <t>1.3)   ห้องสมุดยุคใหม่กับการเรียนรู้ที่ไร้ขีดจำกัด (Modern Library)</t>
  </si>
  <si>
    <t xml:space="preserve"> 1.4  โครงการพัฒนาห้องเรียนมาตรฐานและห้องเรียนเสมือนจริง   (Smart Classroom &amp; Virtual education) จำนวน 3 ห้องๆ ละ 1,000,000 บาท</t>
  </si>
  <si>
    <t>การพัฒนาระบบคลังหน่วยกิต (Credit Bank)</t>
  </si>
  <si>
    <t>การพัฒนาหลักสูตรระยะสั้นและหลักสูตร Non degree</t>
  </si>
  <si>
    <t xml:space="preserve">3.1 โครงการพัฒนาหลักสูตรระยะสั้นและหลักสูตร Non degree จำนวน 11 หลักสูตรๆ ละ 50,000 บาท </t>
  </si>
  <si>
    <t xml:space="preserve">3.2 โครงการพัฒนาหลักสูตรแบบชุดวิชา (Module) จำนวน 5หลักสูตรๆ ละ 100,000 บาท </t>
  </si>
  <si>
    <t xml:space="preserve">จัดตั้งศูนย์การเรียนรู้ตลอดชีวิต/สถาบันพัฒนากำลังคนทุกช่วงวัย เพื่อสร้างศักยภาพและโอกาสทางอาชีพ  </t>
  </si>
  <si>
    <t>4.1) ศูนย์วิจัยและพัฒนาครูและบุคลากรประจำการ</t>
  </si>
  <si>
    <t>4.2) ศูนย์ปฏิบัติการชุมชนแห่งการเรียนรู้วิชาชีพครู (PLC)</t>
  </si>
  <si>
    <t>4.3)  โครงการจัดตั้งศูนย์การเรียนรู้ศิลปะแห่งภูมิภาค</t>
  </si>
  <si>
    <t>4.4)  โครงการจัดตั้งศูนย์การเรียนรู้ดนตรีแห่งภูมิภาค</t>
  </si>
  <si>
    <t>4.5)  โครงการจัดตั้งศูนย์การเรียนรู้ภาษาและวัฒนธรรมแห่งภูมิภาค</t>
  </si>
  <si>
    <t>4.6)  โครงการจัดตั้งศูนย์การเรียนรู้การพัฒนาสังคมตามปรัชญาเศรษฐกิจพอเพียง</t>
  </si>
  <si>
    <t xml:space="preserve">การพัฒนาระบบการเรียนรู้แบบดิจิทัล  (Digital leaning platforms)  </t>
  </si>
  <si>
    <t xml:space="preserve">5.1)  โครงการพัฒนาระบบสื่อการเรียนรู้แบบดิจิทัล (Digital leaning platforms)  </t>
  </si>
  <si>
    <t>5.2)  พัฒนาศูนย์ฝึกอบรมและการเรียนรู้ออนไลน์</t>
  </si>
  <si>
    <t xml:space="preserve">ส่งเสริมการพัฒนาศักยภาพอาจารย์และบุคลากรให้ตอบสนองต่อการเปลี่ยนแปลงในยุคดิจิทัล </t>
  </si>
  <si>
    <t>6.1) โครงการแลกเปลี่ยนพัฒนาศักยภาพอาจารย์และบุคลากร ด้านการจัดการเรียนรู้ ในต่างประเทศ</t>
  </si>
  <si>
    <t xml:space="preserve">6.2)  โครงการส่งเสริมการพัฒนาศักยภาพบุคลากรสายวิชาการเพื่อตอบสนองต่อการเปลี่ยนแปลงในยุคดิจิทัล </t>
  </si>
  <si>
    <t xml:space="preserve">6.3)  โครงการส่งเสริมการพัฒนาศักยภาพบุคลากรสายสนับสนุนเพื่อตอบสนองต่อการเปลี่ยนแปลงในยุคดิจิทัล </t>
  </si>
  <si>
    <r>
      <t>กลยุทธ์ที่  2.3 :</t>
    </r>
    <r>
      <rPr>
        <sz val="16"/>
        <color theme="1"/>
        <rFont val="TH SarabunPSK"/>
        <family val="2"/>
      </rPr>
      <t xml:space="preserve">  การสร้างเครือข่ายความร่วมมือ  การจัดการเรียนรู้ การวิจัยและพัฒนานวัตกรรมการเรียนรู้กับภาครัฐและเอกชน</t>
    </r>
  </si>
  <si>
    <t>การบริหารจัดการเครือข่ายการศึกษาเพื่อพัฒนาหลักสูตรและการจัดการเรียนรู้</t>
  </si>
  <si>
    <t>1.1)   โครงการการสร้างภาคีเครือข่ายทางการศึกษาเพื่อพัฒนาหลักสูตรและการจัดการเรียนรู้</t>
  </si>
  <si>
    <t>จัดตั้งศูนย์เครือข่ายความร่วมมือเพื่อพัฒนาการเรียนรู้ วิจัยและพัฒนาและนวัตกรรมกับภาครัฐและเอกชนในระดับชาติและนานาชาติ</t>
  </si>
  <si>
    <t>2.1)  โครงการจัดตั้งศูนย์เครือข่ายความร่วมมือเพื่อพัฒนาการเรียนรู้ วิจัยและพัฒนาและนวัตกรรมทางสังคมกับภาครัฐและเอกชนในระดับชาติและนานาชาติ</t>
  </si>
  <si>
    <t>ยุทธศาสตร์ที่  3  การบริหารจัดการมหาวิทยาลัยสู่การเป็นองค์กรสมรรถนะสูง  (High Performance Organization)</t>
  </si>
  <si>
    <t>เป้าหมาย  :  พัฒนาขีดความสามารถกำลังคนตามความต้องการ</t>
  </si>
  <si>
    <t xml:space="preserve">กลยุทธ์ที่  3.1  ปรับปรุงกฏระเบียบข้อบังคับเพื่อสร้างเสริมการมีธรรมาภิบาลของมหาวิทยาลัย  </t>
  </si>
  <si>
    <t xml:space="preserve"> ปรับปรุงกฎระเบียบข้อบังคับให้ทันสมัยตอบสนองต่อการพัฒนามหาวิทยาลัยให้เป็นองค์กรสมรรถนะสูง  </t>
  </si>
  <si>
    <t>สร้างเสริมคุณธรรมจริยธรรมในการปฏิบัติงานและการบริหารจัดการ</t>
  </si>
  <si>
    <t>2.1)  โครงการสร้างเสริมคุณธรรมจริยธรรมในการปฏิบัติงานและการบริหารจัดการ</t>
  </si>
  <si>
    <t>สร้างระบบธรรมภิบาลในการบริหารจัดการองค์การ</t>
  </si>
  <si>
    <t>3.1)  โครงการสร้างระบบธรรมภิบาลในการบริหารจัดการองค์การ</t>
  </si>
  <si>
    <t>กลยุทธ์ที่  3.2  การพัฒนาระบบเทคโนโลยีสารสนเทศสำหรับการบริหารจัดการเพื่อสนับสนุนการตัดสินใจ  (DSS)</t>
  </si>
  <si>
    <t xml:space="preserve">พัฒนาระบบการบริหารจัดการมหาวิทยาลัยด้วยระบบเทคโนโลยีดิจิทัล (Digital transformation university) </t>
  </si>
  <si>
    <t>1.1) โครงการพัฒนาระบบการบริหารจัดการคณะด้วยระบบเทคโนโลยีดิจิทัล (Digital transformation university) สู่การเป็น Smart Faculty</t>
  </si>
  <si>
    <t>1.2)  โครงการพัฒนาระบบการเรียนการสอนในด้วยเทคโนโลยีดิจิทัล (Digital transformation university) สู่การเป็น Smart Faculty</t>
  </si>
  <si>
    <t>สำนักวิทยบริการ ฯ</t>
  </si>
  <si>
    <t>1.3)  พัฒนาระบบเครือข่ายและสารสนเทศเพื่อการบริการและการเรียนการสอน</t>
  </si>
  <si>
    <t>กลยุทธ์ที่  3.3  การสร้างและพัฒนาระบบพัฒนาบุคลากรให้เอื้อต่อการเป็นองค์กรสมรรถนะสูง</t>
  </si>
  <si>
    <t>การจัดการเรียนรู้เพื่อการยกระดับขีดความสามารถของบุคลากรในการปฏิบัติงาน</t>
  </si>
  <si>
    <t>1.1 โครงการการจัดการเรียนรู้เพื่อการยกระดับขีดความสามารถของบุคลากรคณะมนุษย์ศาสตร์และสังคมศาสตร์ในการปฏิบัติงานสู่การเป็น Smart Faculty</t>
  </si>
  <si>
    <t xml:space="preserve">พัฒนาทักษะใหม่เพื่อยกระดับขีดความสามารถในการปฏิบัติงานที่เอื้อต่อการเป็นองค์กรสมรรถนะสูง  </t>
  </si>
  <si>
    <t xml:space="preserve"> 2.1 โครงการพัฒนาทักษะใหม่เพื่อยกระดับขีดความสามารถในการปฏิบัติงานที่เอื้อต่อการเป็นองค์กรสมรรถนะสูง สู่การเป็น Smart Faculty  </t>
  </si>
  <si>
    <t>พัฒนาเส้นทางอาชีพของบุคลากรให้เป็นกลไกในการยกระดับคุณภาพของบุคลากร</t>
  </si>
  <si>
    <t>3.1 โครงการพัฒนาบุคลากรสายวิชาการเพื่อยกระดับคุณภาพเข้าสู่ตำแหน่งทางวิชาการ</t>
  </si>
  <si>
    <t>3.2 โครงการพัฒนาบุคลากรสายสนับสนุนของคณะวิชาเข้าสู่ตำแหน่งทางวิชาชีพเฉพาะด้าน</t>
  </si>
  <si>
    <t xml:space="preserve">กลยุทธ์ที่  3.4  การพัฒนาและปรับปรุงระบบบริหารจัดการการเงินและงบประมาณ </t>
  </si>
  <si>
    <t xml:space="preserve">สร้างระบบและพัฒนาระบบการประเมินความคุ้มค่าในการใช้จ่ายงบประมาณ </t>
  </si>
  <si>
    <t>1.1)  โครงการสร้างระบบและกลไกในการพัฒนาระบบการประเมินความคุ้มค่าในการใช้จ่ายงบประมาณโดยใช้เทคโนโลยีสารสนเทศ</t>
  </si>
  <si>
    <t xml:space="preserve">สร้างและพัฒนาความมั่นคงและความยั่งยืนทางการเงินให้รองรับต่อการปรับเปลี่ยนสภาพเป็นมหาวิทยาลัยในกำกับ </t>
  </si>
  <si>
    <t xml:space="preserve">2.1)  โครงการสร้างและพัฒนาความมั่นคงและความยั่งยืนทางการเงินให้รองรับต่อการปรับเปลี่ยนสภาพเป็นมหาวิทยาลัยในกำกับ </t>
  </si>
  <si>
    <t>จัดตั้งกองทุนเพื่อศักยภาพของบุคลากรและมหาวิทยาลัย</t>
  </si>
  <si>
    <t>3.1 โครงการจัดตั้งกองทุนเพื่อพัฒนาศักยภาพของบุคลากรของคณะมนุษยศาสตร์
และสังคมศาสตร์</t>
  </si>
  <si>
    <t xml:space="preserve">กลยุทธ์ที่  3   การสร้างเครือข่ายความร่วมมือ  การจัดการเรียนรู้การวิจัยและพัฒนานวัตกรรมการเรียนรู้กับภาครัฐและเอกชน
</t>
  </si>
  <si>
    <t xml:space="preserve">การบริหารจัดการเครือข่ายการศึกษาเพื่อพัฒนาหลักสูตรและการจัดการเรียนรู้
</t>
  </si>
  <si>
    <t xml:space="preserve">3.2  การพัฒนาห้องเรียนมาตรฐานและห้องเรียนเสมือนจริง(Smart Classroom &amp; Virtual education) - จัดหาครุภัณฑ์ห้องเรียนรู้ด้วยตนเอง (Self Study) 1  งาน
      - ห้อง Digital Learning Zone ย่านมัทรี 1 งาน
      -  ห้อง Digital Learning Zone อาคารบรรณาราชนครินทร์ 1 งาน
      - จัดหาครุภัณฑ์ห้องประชุมอิเล็กทรอนิกส์ (e-Meeting Room) อาคาร 12 ชั้น 8 1 ชุด 
      - จัดหาครุภัณฑ์อุปกรณ์ตรวจสอบการนำทรัพยากรออกนอกห้องสมุด ย่านมัทรี 1 ชุด 
      -  จัดหาอุปกรณ์ตรวจสอบทรัพยากรแบบเคลื่อนที่ สำหรับอาคารบรรณาราชนครินทร์ จำนวน 3 ตัว 
       -  จัดหาอุปกรณ์ตรวจสอบทรัพยากรแบบเคลื่อนที่ สำหรับ ย่านมัทรี จำนวน 3 ตัว 
       - จัดหาแผ่นข้อมูลสำหรับทรัพยากรสารสนเทศ 1 ชุด </t>
  </si>
  <si>
    <t>ปีงบประมาณ พ.ศ. 2566</t>
  </si>
  <si>
    <t>มหาวิทยาลัยราชภัฏนครสวรรค์ ประจำปีงบประมาณ พ.ศ.  2566  แยกตามคณะ/สำนัก/สถาบัน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</si>
</sst>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5" xfId="0" applyFont="1" applyBorder="1"/>
    <xf numFmtId="164" fontId="2" fillId="0" borderId="1" xfId="1" applyFont="1" applyFill="1" applyBorder="1" applyAlignment="1">
      <alignment horizontal="center" vertical="top" wrapText="1"/>
    </xf>
    <xf numFmtId="164" fontId="2" fillId="2" borderId="7" xfId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left" vertical="top" wrapText="1"/>
    </xf>
    <xf numFmtId="0" fontId="3" fillId="4" borderId="0" xfId="0" applyFont="1" applyFill="1"/>
    <xf numFmtId="0" fontId="3" fillId="0" borderId="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vertical="top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2" fillId="5" borderId="5" xfId="0" applyFont="1" applyFill="1" applyBorder="1" applyAlignment="1">
      <alignment vertical="top" wrapText="1"/>
    </xf>
    <xf numFmtId="0" fontId="3" fillId="6" borderId="0" xfId="0" applyFont="1" applyFill="1"/>
    <xf numFmtId="0" fontId="5" fillId="0" borderId="8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wrapText="1"/>
    </xf>
    <xf numFmtId="0" fontId="2" fillId="7" borderId="5" xfId="0" applyFont="1" applyFill="1" applyBorder="1" applyAlignment="1">
      <alignment horizontal="left" vertical="top" wrapText="1"/>
    </xf>
    <xf numFmtId="0" fontId="3" fillId="8" borderId="0" xfId="0" applyFont="1" applyFill="1"/>
    <xf numFmtId="0" fontId="5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top" wrapText="1"/>
    </xf>
    <xf numFmtId="0" fontId="2" fillId="5" borderId="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5" fillId="0" borderId="6" xfId="0" applyFont="1" applyFill="1" applyBorder="1" applyAlignment="1">
      <alignment horizontal="right" vertical="top" wrapText="1"/>
    </xf>
    <xf numFmtId="0" fontId="5" fillId="8" borderId="0" xfId="0" applyFont="1" applyFill="1"/>
    <xf numFmtId="0" fontId="2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11" borderId="0" xfId="0" applyFont="1" applyFill="1"/>
    <xf numFmtId="0" fontId="2" fillId="12" borderId="5" xfId="0" applyFont="1" applyFill="1" applyBorder="1" applyAlignment="1">
      <alignment horizontal="left" vertical="top" wrapText="1"/>
    </xf>
    <xf numFmtId="0" fontId="3" fillId="13" borderId="0" xfId="0" applyFont="1" applyFill="1"/>
    <xf numFmtId="0" fontId="2" fillId="2" borderId="5" xfId="0" applyFont="1" applyFill="1" applyBorder="1" applyAlignment="1">
      <alignment horizontal="left" vertical="top" wrapText="1"/>
    </xf>
    <xf numFmtId="0" fontId="3" fillId="10" borderId="0" xfId="0" applyFont="1" applyFill="1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3" fillId="14" borderId="0" xfId="0" applyFont="1" applyFill="1"/>
    <xf numFmtId="0" fontId="6" fillId="11" borderId="5" xfId="0" applyFont="1" applyFill="1" applyBorder="1" applyAlignment="1">
      <alignment horizontal="left" vertical="top" wrapText="1"/>
    </xf>
    <xf numFmtId="0" fontId="5" fillId="6" borderId="0" xfId="0" applyFont="1" applyFill="1"/>
    <xf numFmtId="0" fontId="6" fillId="0" borderId="6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0" xfId="0" applyFont="1"/>
    <xf numFmtId="0" fontId="6" fillId="7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/>
    </xf>
    <xf numFmtId="164" fontId="5" fillId="0" borderId="1" xfId="1" applyFont="1" applyFill="1" applyBorder="1" applyAlignment="1">
      <alignment horizontal="center" vertical="top" wrapText="1"/>
    </xf>
    <xf numFmtId="164" fontId="4" fillId="0" borderId="7" xfId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top" wrapText="1"/>
    </xf>
    <xf numFmtId="164" fontId="2" fillId="5" borderId="1" xfId="1" applyFont="1" applyFill="1" applyBorder="1" applyAlignment="1">
      <alignment horizontal="center" vertical="top" wrapText="1"/>
    </xf>
    <xf numFmtId="164" fontId="6" fillId="0" borderId="9" xfId="1" applyFont="1" applyFill="1" applyBorder="1" applyAlignment="1">
      <alignment horizontal="center" vertical="top"/>
    </xf>
    <xf numFmtId="164" fontId="3" fillId="0" borderId="1" xfId="1" applyFont="1" applyFill="1" applyBorder="1" applyAlignment="1">
      <alignment horizontal="center" vertical="top" wrapText="1"/>
    </xf>
    <xf numFmtId="164" fontId="5" fillId="0" borderId="7" xfId="1" applyFont="1" applyFill="1" applyBorder="1" applyAlignment="1">
      <alignment horizontal="center" vertical="top"/>
    </xf>
    <xf numFmtId="164" fontId="2" fillId="7" borderId="1" xfId="1" applyFont="1" applyFill="1" applyBorder="1" applyAlignment="1">
      <alignment horizontal="center" vertical="top" wrapText="1"/>
    </xf>
    <xf numFmtId="164" fontId="2" fillId="0" borderId="10" xfId="1" applyFont="1" applyFill="1" applyBorder="1" applyAlignment="1">
      <alignment horizontal="center" vertical="top" wrapText="1"/>
    </xf>
    <xf numFmtId="164" fontId="2" fillId="0" borderId="5" xfId="1" applyFont="1" applyFill="1" applyBorder="1" applyAlignment="1">
      <alignment horizontal="center" vertical="top" wrapText="1"/>
    </xf>
    <xf numFmtId="164" fontId="5" fillId="0" borderId="10" xfId="1" applyFont="1" applyFill="1" applyBorder="1" applyAlignment="1">
      <alignment horizontal="center" vertical="top"/>
    </xf>
    <xf numFmtId="164" fontId="4" fillId="9" borderId="1" xfId="0" applyNumberFormat="1" applyFont="1" applyFill="1" applyBorder="1" applyAlignment="1">
      <alignment horizontal="center" vertical="center" wrapText="1"/>
    </xf>
    <xf numFmtId="164" fontId="4" fillId="9" borderId="1" xfId="1" applyFont="1" applyFill="1" applyBorder="1" applyAlignment="1">
      <alignment horizontal="center" vertical="center" wrapText="1"/>
    </xf>
    <xf numFmtId="164" fontId="6" fillId="7" borderId="1" xfId="1" applyFont="1" applyFill="1" applyBorder="1" applyAlignment="1">
      <alignment horizontal="center" vertical="top" wrapText="1"/>
    </xf>
    <xf numFmtId="164" fontId="2" fillId="12" borderId="1" xfId="1" applyFont="1" applyFill="1" applyBorder="1" applyAlignment="1">
      <alignment horizontal="center" vertical="top" wrapText="1"/>
    </xf>
    <xf numFmtId="164" fontId="2" fillId="2" borderId="1" xfId="1" applyFont="1" applyFill="1" applyBorder="1" applyAlignment="1">
      <alignment horizontal="center" vertical="top" wrapText="1"/>
    </xf>
    <xf numFmtId="164" fontId="6" fillId="0" borderId="1" xfId="1" applyFont="1" applyFill="1" applyBorder="1" applyAlignment="1">
      <alignment horizontal="center" vertical="top" wrapText="1"/>
    </xf>
    <xf numFmtId="164" fontId="4" fillId="9" borderId="1" xfId="0" applyNumberFormat="1" applyFont="1" applyFill="1" applyBorder="1" applyAlignment="1">
      <alignment horizontal="center" vertical="top" wrapText="1"/>
    </xf>
    <xf numFmtId="164" fontId="6" fillId="11" borderId="1" xfId="1" applyFont="1" applyFill="1" applyBorder="1" applyAlignment="1">
      <alignment horizontal="center" vertical="top" wrapText="1"/>
    </xf>
    <xf numFmtId="164" fontId="2" fillId="0" borderId="8" xfId="1" applyFont="1" applyFill="1" applyBorder="1" applyAlignment="1">
      <alignment horizontal="center" vertical="top"/>
    </xf>
    <xf numFmtId="164" fontId="2" fillId="0" borderId="1" xfId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4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4" fillId="9" borderId="6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149"/>
  <sheetViews>
    <sheetView tabSelected="1" view="pageBreakPreview" zoomScale="80" zoomScaleNormal="100" zoomScaleSheetLayoutView="80" workbookViewId="0">
      <selection activeCell="E15" sqref="E15"/>
    </sheetView>
  </sheetViews>
  <sheetFormatPr defaultColWidth="9" defaultRowHeight="24"/>
  <cols>
    <col min="1" max="1" width="11.28515625" style="49" customWidth="1"/>
    <col min="2" max="2" width="145.7109375" style="13" customWidth="1"/>
    <col min="3" max="3" width="30.7109375" style="70" bestFit="1" customWidth="1"/>
    <col min="4" max="16384" width="9" style="1"/>
  </cols>
  <sheetData>
    <row r="1" spans="1:3">
      <c r="A1" s="77" t="s">
        <v>1</v>
      </c>
      <c r="B1" s="77"/>
      <c r="C1" s="77"/>
    </row>
    <row r="2" spans="1:3">
      <c r="A2" s="77" t="s">
        <v>131</v>
      </c>
      <c r="B2" s="77"/>
      <c r="C2" s="77"/>
    </row>
    <row r="3" spans="1:3" s="2" customFormat="1">
      <c r="A3" s="78" t="s">
        <v>2</v>
      </c>
      <c r="B3" s="78"/>
      <c r="C3" s="71" t="s">
        <v>130</v>
      </c>
    </row>
    <row r="4" spans="1:3" s="2" customFormat="1" ht="24" customHeight="1">
      <c r="A4" s="79" t="s">
        <v>3</v>
      </c>
      <c r="B4" s="80"/>
      <c r="C4" s="6">
        <f>+C5+C55+C112</f>
        <v>121961000</v>
      </c>
    </row>
    <row r="5" spans="1:3" ht="24" customHeight="1">
      <c r="A5" s="81" t="s">
        <v>5</v>
      </c>
      <c r="B5" s="82"/>
      <c r="C5" s="51">
        <f>SUM(C7+C26+C47)</f>
        <v>33461000</v>
      </c>
    </row>
    <row r="6" spans="1:3" ht="24" customHeight="1">
      <c r="A6" s="83" t="s">
        <v>0</v>
      </c>
      <c r="B6" s="83"/>
      <c r="C6" s="83"/>
    </row>
    <row r="7" spans="1:3" ht="24" customHeight="1">
      <c r="A7" s="72" t="s">
        <v>6</v>
      </c>
      <c r="B7" s="73"/>
      <c r="C7" s="52">
        <f>+C8+C13+C16+C20</f>
        <v>18000000</v>
      </c>
    </row>
    <row r="8" spans="1:3" ht="24" customHeight="1">
      <c r="A8" s="7" t="s">
        <v>7</v>
      </c>
      <c r="B8" s="8" t="s">
        <v>8</v>
      </c>
      <c r="C8" s="5">
        <f>+C9</f>
        <v>2000000</v>
      </c>
    </row>
    <row r="9" spans="1:3" s="10" customFormat="1" ht="24" customHeight="1">
      <c r="A9" s="7"/>
      <c r="B9" s="9" t="s">
        <v>9</v>
      </c>
      <c r="C9" s="53">
        <f>SUM(C10:C11)</f>
        <v>2000000</v>
      </c>
    </row>
    <row r="10" spans="1:3" s="10" customFormat="1" ht="24" customHeight="1">
      <c r="A10" s="11"/>
      <c r="B10" s="12" t="s">
        <v>10</v>
      </c>
      <c r="C10" s="5">
        <v>1000000</v>
      </c>
    </row>
    <row r="11" spans="1:3" s="10" customFormat="1" ht="24" customHeight="1">
      <c r="A11" s="11"/>
      <c r="B11" s="13" t="s">
        <v>11</v>
      </c>
      <c r="C11" s="5">
        <v>1000000</v>
      </c>
    </row>
    <row r="12" spans="1:3" s="16" customFormat="1" ht="24" customHeight="1">
      <c r="A12" s="7" t="s">
        <v>12</v>
      </c>
      <c r="B12" s="14" t="s">
        <v>13</v>
      </c>
      <c r="C12" s="15" t="s">
        <v>14</v>
      </c>
    </row>
    <row r="13" spans="1:3" ht="24" customHeight="1">
      <c r="A13" s="7" t="s">
        <v>15</v>
      </c>
      <c r="B13" s="14" t="s">
        <v>16</v>
      </c>
      <c r="C13" s="5">
        <f>SUM(C14)</f>
        <v>2000000</v>
      </c>
    </row>
    <row r="14" spans="1:3" s="18" customFormat="1" ht="24" customHeight="1">
      <c r="A14" s="11"/>
      <c r="B14" s="17" t="s">
        <v>17</v>
      </c>
      <c r="C14" s="54">
        <f>SUM(C15)</f>
        <v>2000000</v>
      </c>
    </row>
    <row r="15" spans="1:3" s="10" customFormat="1" ht="24" customHeight="1">
      <c r="A15" s="11"/>
      <c r="B15" s="19" t="s">
        <v>18</v>
      </c>
      <c r="C15" s="55">
        <v>2000000</v>
      </c>
    </row>
    <row r="16" spans="1:3" ht="24" customHeight="1">
      <c r="A16" s="7" t="s">
        <v>19</v>
      </c>
      <c r="B16" s="14" t="s">
        <v>20</v>
      </c>
      <c r="C16" s="5">
        <f>SUM(C17)</f>
        <v>6000000</v>
      </c>
    </row>
    <row r="17" spans="1:3" s="10" customFormat="1" ht="24" customHeight="1">
      <c r="A17" s="7"/>
      <c r="B17" s="9" t="s">
        <v>9</v>
      </c>
      <c r="C17" s="53">
        <f>SUM(C18:C19)</f>
        <v>6000000</v>
      </c>
    </row>
    <row r="18" spans="1:3" s="10" customFormat="1" ht="24" customHeight="1">
      <c r="A18" s="11"/>
      <c r="B18" s="13" t="s">
        <v>21</v>
      </c>
      <c r="C18" s="56">
        <v>5000000</v>
      </c>
    </row>
    <row r="19" spans="1:3" s="10" customFormat="1" ht="24" customHeight="1">
      <c r="A19" s="11"/>
      <c r="B19" s="20" t="s">
        <v>22</v>
      </c>
      <c r="C19" s="56">
        <v>1000000</v>
      </c>
    </row>
    <row r="20" spans="1:3" ht="24" customHeight="1">
      <c r="A20" s="7" t="s">
        <v>23</v>
      </c>
      <c r="B20" s="14" t="s">
        <v>24</v>
      </c>
      <c r="C20" s="5">
        <f>SUM(C21+C23)</f>
        <v>8000000</v>
      </c>
    </row>
    <row r="21" spans="1:3" s="18" customFormat="1" ht="24" customHeight="1">
      <c r="A21" s="11"/>
      <c r="B21" s="17" t="s">
        <v>17</v>
      </c>
      <c r="C21" s="54">
        <f>SUM(C22)</f>
        <v>5000000</v>
      </c>
    </row>
    <row r="22" spans="1:3" s="18" customFormat="1" ht="24" customHeight="1">
      <c r="A22" s="11"/>
      <c r="B22" s="21" t="s">
        <v>25</v>
      </c>
      <c r="C22" s="57">
        <v>5000000</v>
      </c>
    </row>
    <row r="23" spans="1:3" s="10" customFormat="1" ht="24" customHeight="1">
      <c r="A23" s="7"/>
      <c r="B23" s="9" t="s">
        <v>9</v>
      </c>
      <c r="C23" s="53">
        <f>SUM(C24)</f>
        <v>3000000</v>
      </c>
    </row>
    <row r="24" spans="1:3" s="10" customFormat="1" ht="24" customHeight="1">
      <c r="A24" s="11"/>
      <c r="B24" s="13" t="s">
        <v>26</v>
      </c>
      <c r="C24" s="56">
        <v>3000000</v>
      </c>
    </row>
    <row r="25" spans="1:3" ht="24" customHeight="1">
      <c r="A25" s="7" t="s">
        <v>27</v>
      </c>
      <c r="B25" s="14" t="s">
        <v>28</v>
      </c>
      <c r="C25" s="5" t="s">
        <v>14</v>
      </c>
    </row>
    <row r="26" spans="1:3" ht="24" customHeight="1">
      <c r="A26" s="72" t="s">
        <v>29</v>
      </c>
      <c r="B26" s="73"/>
      <c r="C26" s="5">
        <f>+C28+C36+C39+C43</f>
        <v>15261000</v>
      </c>
    </row>
    <row r="27" spans="1:3" ht="24" customHeight="1">
      <c r="A27" s="7" t="s">
        <v>7</v>
      </c>
      <c r="B27" s="8" t="s">
        <v>30</v>
      </c>
      <c r="C27" s="5" t="s">
        <v>14</v>
      </c>
    </row>
    <row r="28" spans="1:3" ht="24" customHeight="1">
      <c r="A28" s="7" t="s">
        <v>12</v>
      </c>
      <c r="B28" s="8" t="s">
        <v>31</v>
      </c>
      <c r="C28" s="5">
        <f>+C29+C31</f>
        <v>2500000</v>
      </c>
    </row>
    <row r="29" spans="1:3" s="23" customFormat="1" ht="24" customHeight="1">
      <c r="A29" s="11"/>
      <c r="B29" s="22" t="s">
        <v>32</v>
      </c>
      <c r="C29" s="58">
        <f>SUM(C30)</f>
        <v>1500000</v>
      </c>
    </row>
    <row r="30" spans="1:3" s="23" customFormat="1" ht="24" customHeight="1">
      <c r="A30" s="11"/>
      <c r="B30" s="24" t="s">
        <v>33</v>
      </c>
      <c r="C30" s="56">
        <v>1500000</v>
      </c>
    </row>
    <row r="31" spans="1:3" s="10" customFormat="1" ht="24" customHeight="1">
      <c r="A31" s="7"/>
      <c r="B31" s="9" t="s">
        <v>9</v>
      </c>
      <c r="C31" s="53">
        <f>SUM(C32)</f>
        <v>1000000</v>
      </c>
    </row>
    <row r="32" spans="1:3" s="10" customFormat="1" ht="24" customHeight="1">
      <c r="A32" s="11"/>
      <c r="B32" s="20" t="s">
        <v>34</v>
      </c>
      <c r="C32" s="56">
        <v>1000000</v>
      </c>
    </row>
    <row r="33" spans="1:3" ht="24" customHeight="1">
      <c r="A33" s="25" t="s">
        <v>15</v>
      </c>
      <c r="B33" s="8" t="s">
        <v>35</v>
      </c>
      <c r="C33" s="5"/>
    </row>
    <row r="34" spans="1:3" ht="24" customHeight="1">
      <c r="A34" s="7" t="s">
        <v>19</v>
      </c>
      <c r="B34" s="26" t="s">
        <v>36</v>
      </c>
      <c r="C34" s="59"/>
    </row>
    <row r="35" spans="1:3" ht="24" customHeight="1">
      <c r="A35" s="25" t="s">
        <v>23</v>
      </c>
      <c r="B35" s="8" t="s">
        <v>37</v>
      </c>
      <c r="C35" s="60"/>
    </row>
    <row r="36" spans="1:3" ht="24" customHeight="1">
      <c r="A36" s="7" t="s">
        <v>27</v>
      </c>
      <c r="B36" s="8" t="s">
        <v>38</v>
      </c>
      <c r="C36" s="5">
        <f>SUM(C38)</f>
        <v>5261000</v>
      </c>
    </row>
    <row r="37" spans="1:3" s="10" customFormat="1" ht="24" customHeight="1">
      <c r="A37" s="7"/>
      <c r="B37" s="9" t="s">
        <v>9</v>
      </c>
      <c r="C37" s="53">
        <f>SUM(C38)</f>
        <v>5261000</v>
      </c>
    </row>
    <row r="38" spans="1:3" s="10" customFormat="1" ht="24" customHeight="1">
      <c r="A38" s="11"/>
      <c r="B38" s="13" t="s">
        <v>39</v>
      </c>
      <c r="C38" s="56">
        <v>5261000</v>
      </c>
    </row>
    <row r="39" spans="1:3" ht="24" customHeight="1">
      <c r="A39" s="25" t="s">
        <v>40</v>
      </c>
      <c r="B39" s="8" t="s">
        <v>41</v>
      </c>
      <c r="C39" s="5">
        <f>+C40</f>
        <v>5000000</v>
      </c>
    </row>
    <row r="40" spans="1:3" s="18" customFormat="1" ht="24" customHeight="1">
      <c r="A40" s="11"/>
      <c r="B40" s="27" t="s">
        <v>42</v>
      </c>
      <c r="C40" s="54">
        <v>5000000</v>
      </c>
    </row>
    <row r="41" spans="1:3" s="10" customFormat="1" ht="24" customHeight="1">
      <c r="A41" s="11"/>
      <c r="B41" s="28" t="s">
        <v>43</v>
      </c>
      <c r="C41" s="61">
        <v>5000000</v>
      </c>
    </row>
    <row r="42" spans="1:3" s="29" customFormat="1" ht="24" customHeight="1">
      <c r="A42" s="7" t="s">
        <v>44</v>
      </c>
      <c r="B42" s="14" t="s">
        <v>45</v>
      </c>
      <c r="C42" s="5"/>
    </row>
    <row r="43" spans="1:3" ht="24" customHeight="1">
      <c r="A43" s="25" t="s">
        <v>46</v>
      </c>
      <c r="B43" s="8" t="s">
        <v>47</v>
      </c>
      <c r="C43" s="5">
        <f>+C44</f>
        <v>2500000</v>
      </c>
    </row>
    <row r="44" spans="1:3" s="23" customFormat="1" ht="24" customHeight="1">
      <c r="A44" s="11"/>
      <c r="B44" s="22" t="s">
        <v>32</v>
      </c>
      <c r="C44" s="58">
        <f>SUM(C45:C46)</f>
        <v>2500000</v>
      </c>
    </row>
    <row r="45" spans="1:3" s="31" customFormat="1" ht="24" customHeight="1">
      <c r="A45" s="30"/>
      <c r="B45" s="24" t="s">
        <v>48</v>
      </c>
      <c r="C45" s="50">
        <v>1000000</v>
      </c>
    </row>
    <row r="46" spans="1:3" s="31" customFormat="1" ht="24" customHeight="1">
      <c r="A46" s="30"/>
      <c r="B46" s="24" t="s">
        <v>49</v>
      </c>
      <c r="C46" s="50">
        <v>1500000</v>
      </c>
    </row>
    <row r="47" spans="1:3" s="18" customFormat="1" ht="24" customHeight="1">
      <c r="A47" s="72" t="s">
        <v>50</v>
      </c>
      <c r="B47" s="73"/>
      <c r="C47" s="5">
        <f>+C53</f>
        <v>200000</v>
      </c>
    </row>
    <row r="48" spans="1:3" ht="24" customHeight="1">
      <c r="A48" s="7" t="s">
        <v>7</v>
      </c>
      <c r="B48" s="8" t="s">
        <v>51</v>
      </c>
      <c r="C48" s="5"/>
    </row>
    <row r="49" spans="1:4" ht="24" customHeight="1">
      <c r="A49" s="7" t="s">
        <v>12</v>
      </c>
      <c r="B49" s="32" t="s">
        <v>52</v>
      </c>
      <c r="C49" s="5"/>
    </row>
    <row r="50" spans="1:4" ht="24" customHeight="1">
      <c r="A50" s="7" t="s">
        <v>15</v>
      </c>
      <c r="B50" s="32" t="s">
        <v>53</v>
      </c>
      <c r="C50" s="5"/>
    </row>
    <row r="51" spans="1:4" ht="24" customHeight="1">
      <c r="A51" s="7" t="s">
        <v>19</v>
      </c>
      <c r="B51" s="33" t="s">
        <v>54</v>
      </c>
      <c r="C51" s="59"/>
    </row>
    <row r="52" spans="1:4" s="3" customFormat="1" ht="24" customHeight="1">
      <c r="A52" s="7" t="s">
        <v>23</v>
      </c>
      <c r="B52" s="14" t="s">
        <v>55</v>
      </c>
      <c r="C52" s="5"/>
      <c r="D52" s="4"/>
    </row>
    <row r="53" spans="1:4" s="23" customFormat="1" ht="24" customHeight="1">
      <c r="A53" s="11"/>
      <c r="B53" s="22" t="s">
        <v>32</v>
      </c>
      <c r="C53" s="58">
        <f>SUM(C54)</f>
        <v>200000</v>
      </c>
    </row>
    <row r="54" spans="1:4" s="23" customFormat="1" ht="24" customHeight="1">
      <c r="A54" s="11"/>
      <c r="B54" s="24" t="s">
        <v>56</v>
      </c>
      <c r="C54" s="50">
        <v>200000</v>
      </c>
    </row>
    <row r="55" spans="1:4" ht="24" customHeight="1">
      <c r="A55" s="84" t="s">
        <v>57</v>
      </c>
      <c r="B55" s="85"/>
      <c r="C55" s="62">
        <f>+C57+C71+C103</f>
        <v>37600000</v>
      </c>
    </row>
    <row r="56" spans="1:4" ht="24" customHeight="1">
      <c r="A56" s="75" t="s">
        <v>58</v>
      </c>
      <c r="B56" s="75"/>
      <c r="C56" s="75"/>
    </row>
    <row r="57" spans="1:4" ht="24" customHeight="1">
      <c r="A57" s="72" t="s">
        <v>59</v>
      </c>
      <c r="B57" s="73"/>
      <c r="C57" s="63">
        <f>+C58+C62+C66</f>
        <v>7450000</v>
      </c>
    </row>
    <row r="58" spans="1:4" ht="24" customHeight="1">
      <c r="A58" s="25" t="s">
        <v>7</v>
      </c>
      <c r="B58" s="14" t="s">
        <v>60</v>
      </c>
      <c r="C58" s="5">
        <f>+C59</f>
        <v>450000</v>
      </c>
    </row>
    <row r="59" spans="1:4" s="23" customFormat="1" ht="24" customHeight="1">
      <c r="A59" s="11"/>
      <c r="B59" s="22" t="s">
        <v>32</v>
      </c>
      <c r="C59" s="58">
        <f>SUM(C60:C61)</f>
        <v>450000</v>
      </c>
    </row>
    <row r="60" spans="1:4" s="23" customFormat="1" ht="24" customHeight="1">
      <c r="A60" s="11"/>
      <c r="B60" s="24" t="s">
        <v>61</v>
      </c>
      <c r="C60" s="50">
        <f>5*50000</f>
        <v>250000</v>
      </c>
    </row>
    <row r="61" spans="1:4" s="23" customFormat="1" ht="24" customHeight="1">
      <c r="A61" s="11"/>
      <c r="B61" s="24" t="s">
        <v>62</v>
      </c>
      <c r="C61" s="50">
        <f>2*100000</f>
        <v>200000</v>
      </c>
    </row>
    <row r="62" spans="1:4" s="2" customFormat="1" ht="24" customHeight="1">
      <c r="A62" s="7" t="s">
        <v>12</v>
      </c>
      <c r="B62" s="14" t="s">
        <v>63</v>
      </c>
      <c r="C62" s="5">
        <f>+C63</f>
        <v>1300000</v>
      </c>
    </row>
    <row r="63" spans="1:4" s="23" customFormat="1" ht="24" customHeight="1">
      <c r="A63" s="11"/>
      <c r="B63" s="22" t="s">
        <v>32</v>
      </c>
      <c r="C63" s="58">
        <f>SUM(C64:C65)</f>
        <v>1300000</v>
      </c>
    </row>
    <row r="64" spans="1:4" s="23" customFormat="1" ht="24" customHeight="1">
      <c r="A64" s="11"/>
      <c r="B64" s="24" t="s">
        <v>64</v>
      </c>
      <c r="C64" s="50">
        <v>1100000</v>
      </c>
    </row>
    <row r="65" spans="1:3" s="23" customFormat="1" ht="24" customHeight="1">
      <c r="A65" s="11"/>
      <c r="B65" s="24" t="s">
        <v>65</v>
      </c>
      <c r="C65" s="50">
        <v>200000</v>
      </c>
    </row>
    <row r="66" spans="1:3" s="34" customFormat="1" ht="24" customHeight="1">
      <c r="A66" s="7" t="s">
        <v>15</v>
      </c>
      <c r="B66" s="14" t="s">
        <v>66</v>
      </c>
      <c r="C66" s="5">
        <f>+C67+C69</f>
        <v>5700000</v>
      </c>
    </row>
    <row r="67" spans="1:3" s="31" customFormat="1" ht="24" customHeight="1">
      <c r="A67" s="11"/>
      <c r="B67" s="22" t="s">
        <v>32</v>
      </c>
      <c r="C67" s="64">
        <v>500000</v>
      </c>
    </row>
    <row r="68" spans="1:3" s="31" customFormat="1" ht="24" customHeight="1">
      <c r="A68" s="30"/>
      <c r="B68" s="24" t="s">
        <v>67</v>
      </c>
      <c r="C68" s="50">
        <v>500000</v>
      </c>
    </row>
    <row r="69" spans="1:3" s="36" customFormat="1" ht="24" customHeight="1">
      <c r="A69" s="11"/>
      <c r="B69" s="35" t="s">
        <v>4</v>
      </c>
      <c r="C69" s="65">
        <v>5200000</v>
      </c>
    </row>
    <row r="70" spans="1:3" s="36" customFormat="1" ht="24" customHeight="1">
      <c r="A70" s="11"/>
      <c r="B70" s="20" t="s">
        <v>129</v>
      </c>
      <c r="C70" s="56">
        <v>5200000</v>
      </c>
    </row>
    <row r="71" spans="1:3" s="36" customFormat="1" ht="24" customHeight="1">
      <c r="A71" s="72" t="s">
        <v>68</v>
      </c>
      <c r="B71" s="73"/>
      <c r="C71" s="5">
        <f>+C72+C80+C84+C93+C97</f>
        <v>28950000</v>
      </c>
    </row>
    <row r="72" spans="1:3" ht="24" customHeight="1">
      <c r="A72" s="7" t="s">
        <v>7</v>
      </c>
      <c r="B72" s="14" t="s">
        <v>69</v>
      </c>
      <c r="C72" s="5">
        <f>+C73+C77</f>
        <v>16000000</v>
      </c>
    </row>
    <row r="73" spans="1:3" s="38" customFormat="1" ht="24" customHeight="1">
      <c r="A73" s="11"/>
      <c r="B73" s="37" t="s">
        <v>70</v>
      </c>
      <c r="C73" s="66">
        <f>SUM(C74:C76)</f>
        <v>13000000</v>
      </c>
    </row>
    <row r="74" spans="1:3" s="38" customFormat="1" ht="24" customHeight="1">
      <c r="A74" s="11"/>
      <c r="B74" s="20" t="s">
        <v>71</v>
      </c>
      <c r="C74" s="56">
        <v>4000000</v>
      </c>
    </row>
    <row r="75" spans="1:3" s="38" customFormat="1" ht="24" customHeight="1">
      <c r="A75" s="11"/>
      <c r="B75" s="20" t="s">
        <v>72</v>
      </c>
      <c r="C75" s="56">
        <v>6000000</v>
      </c>
    </row>
    <row r="76" spans="1:3" s="38" customFormat="1" ht="24" customHeight="1">
      <c r="A76" s="11"/>
      <c r="B76" s="20" t="s">
        <v>73</v>
      </c>
      <c r="C76" s="56">
        <v>3000000</v>
      </c>
    </row>
    <row r="77" spans="1:3" s="23" customFormat="1" ht="24" customHeight="1">
      <c r="A77" s="11"/>
      <c r="B77" s="22" t="s">
        <v>32</v>
      </c>
      <c r="C77" s="58">
        <v>3000000</v>
      </c>
    </row>
    <row r="78" spans="1:3" s="23" customFormat="1" ht="24" customHeight="1">
      <c r="A78" s="11"/>
      <c r="B78" s="24" t="s">
        <v>74</v>
      </c>
      <c r="C78" s="50">
        <f>SUM(C77)</f>
        <v>3000000</v>
      </c>
    </row>
    <row r="79" spans="1:3" s="39" customFormat="1" ht="24" customHeight="1">
      <c r="A79" s="7" t="s">
        <v>12</v>
      </c>
      <c r="B79" s="14" t="s">
        <v>75</v>
      </c>
      <c r="C79" s="5"/>
    </row>
    <row r="80" spans="1:3" s="39" customFormat="1" ht="24" customHeight="1">
      <c r="A80" s="7" t="s">
        <v>15</v>
      </c>
      <c r="B80" s="14" t="s">
        <v>76</v>
      </c>
      <c r="C80" s="5">
        <f>SUM(C81)</f>
        <v>1050000</v>
      </c>
    </row>
    <row r="81" spans="1:3" s="23" customFormat="1" ht="24" customHeight="1">
      <c r="A81" s="11"/>
      <c r="B81" s="22" t="s">
        <v>32</v>
      </c>
      <c r="C81" s="58">
        <f>SUM(C82:C83)</f>
        <v>1050000</v>
      </c>
    </row>
    <row r="82" spans="1:3" s="23" customFormat="1" ht="24" customHeight="1">
      <c r="A82" s="11"/>
      <c r="B82" s="24" t="s">
        <v>77</v>
      </c>
      <c r="C82" s="67">
        <f>11*50000</f>
        <v>550000</v>
      </c>
    </row>
    <row r="83" spans="1:3" s="23" customFormat="1" ht="24" customHeight="1">
      <c r="A83" s="11"/>
      <c r="B83" s="24" t="s">
        <v>78</v>
      </c>
      <c r="C83" s="67">
        <f>5*100000</f>
        <v>500000</v>
      </c>
    </row>
    <row r="84" spans="1:3" s="2" customFormat="1" ht="24" customHeight="1">
      <c r="A84" s="7" t="s">
        <v>19</v>
      </c>
      <c r="B84" s="14" t="s">
        <v>79</v>
      </c>
      <c r="C84" s="5">
        <f>+C85+C88</f>
        <v>7000000</v>
      </c>
    </row>
    <row r="85" spans="1:3" s="38" customFormat="1" ht="24" customHeight="1">
      <c r="A85" s="11"/>
      <c r="B85" s="37" t="s">
        <v>70</v>
      </c>
      <c r="C85" s="66">
        <f>SUM(C86:C87)</f>
        <v>5000000</v>
      </c>
    </row>
    <row r="86" spans="1:3" s="38" customFormat="1" ht="24" customHeight="1">
      <c r="A86" s="11"/>
      <c r="B86" s="20" t="s">
        <v>80</v>
      </c>
      <c r="C86" s="56">
        <v>2000000</v>
      </c>
    </row>
    <row r="87" spans="1:3" s="38" customFormat="1" ht="24" customHeight="1">
      <c r="A87" s="11"/>
      <c r="B87" s="20" t="s">
        <v>81</v>
      </c>
      <c r="C87" s="56">
        <v>3000000</v>
      </c>
    </row>
    <row r="88" spans="1:3" s="23" customFormat="1" ht="24" customHeight="1">
      <c r="A88" s="11"/>
      <c r="B88" s="22" t="s">
        <v>32</v>
      </c>
      <c r="C88" s="58">
        <f>SUM(C89:C92)</f>
        <v>2000000</v>
      </c>
    </row>
    <row r="89" spans="1:3" s="40" customFormat="1" ht="24" customHeight="1">
      <c r="A89" s="11"/>
      <c r="B89" s="24" t="s">
        <v>82</v>
      </c>
      <c r="C89" s="50">
        <v>500000</v>
      </c>
    </row>
    <row r="90" spans="1:3" s="40" customFormat="1" ht="24" customHeight="1">
      <c r="A90" s="11"/>
      <c r="B90" s="24" t="s">
        <v>83</v>
      </c>
      <c r="C90" s="50">
        <v>500000</v>
      </c>
    </row>
    <row r="91" spans="1:3" s="40" customFormat="1" ht="24" customHeight="1">
      <c r="A91" s="11"/>
      <c r="B91" s="24" t="s">
        <v>84</v>
      </c>
      <c r="C91" s="50">
        <v>500000</v>
      </c>
    </row>
    <row r="92" spans="1:3" s="40" customFormat="1" ht="24" customHeight="1">
      <c r="A92" s="11"/>
      <c r="B92" s="24" t="s">
        <v>85</v>
      </c>
      <c r="C92" s="50">
        <v>500000</v>
      </c>
    </row>
    <row r="93" spans="1:3" s="2" customFormat="1" ht="24" customHeight="1">
      <c r="A93" s="7" t="s">
        <v>23</v>
      </c>
      <c r="B93" s="14" t="s">
        <v>86</v>
      </c>
      <c r="C93" s="5">
        <f>+C94</f>
        <v>2500000</v>
      </c>
    </row>
    <row r="94" spans="1:3" s="23" customFormat="1" ht="24" customHeight="1">
      <c r="A94" s="11"/>
      <c r="B94" s="22" t="s">
        <v>32</v>
      </c>
      <c r="C94" s="58">
        <f>SUM(C95:C96)</f>
        <v>2500000</v>
      </c>
    </row>
    <row r="95" spans="1:3" s="41" customFormat="1" ht="24" customHeight="1">
      <c r="A95" s="30"/>
      <c r="B95" s="24" t="s">
        <v>87</v>
      </c>
      <c r="C95" s="67">
        <v>500000</v>
      </c>
    </row>
    <row r="96" spans="1:3" s="36" customFormat="1" ht="24" customHeight="1">
      <c r="A96" s="11"/>
      <c r="B96" s="20" t="s">
        <v>88</v>
      </c>
      <c r="C96" s="5">
        <v>2000000</v>
      </c>
    </row>
    <row r="97" spans="1:3" s="2" customFormat="1" ht="24" customHeight="1">
      <c r="A97" s="7" t="s">
        <v>27</v>
      </c>
      <c r="B97" s="14" t="s">
        <v>89</v>
      </c>
      <c r="C97" s="5">
        <f>+C98+C100</f>
        <v>2400000</v>
      </c>
    </row>
    <row r="98" spans="1:3" s="38" customFormat="1" ht="24" customHeight="1">
      <c r="A98" s="11"/>
      <c r="B98" s="37" t="s">
        <v>70</v>
      </c>
      <c r="C98" s="66">
        <f>SUM(C99)</f>
        <v>2000000</v>
      </c>
    </row>
    <row r="99" spans="1:3" s="38" customFormat="1" ht="24" customHeight="1">
      <c r="A99" s="11"/>
      <c r="B99" s="20" t="s">
        <v>90</v>
      </c>
      <c r="C99" s="56">
        <v>2000000</v>
      </c>
    </row>
    <row r="100" spans="1:3" s="23" customFormat="1" ht="24" customHeight="1">
      <c r="A100" s="11"/>
      <c r="B100" s="22" t="s">
        <v>32</v>
      </c>
      <c r="C100" s="58">
        <f>200000+200000</f>
        <v>400000</v>
      </c>
    </row>
    <row r="101" spans="1:3" s="18" customFormat="1" ht="24" customHeight="1">
      <c r="A101" s="11"/>
      <c r="B101" s="24" t="s">
        <v>91</v>
      </c>
      <c r="C101" s="50">
        <v>200000</v>
      </c>
    </row>
    <row r="102" spans="1:3" s="10" customFormat="1" ht="24" customHeight="1">
      <c r="A102" s="11"/>
      <c r="B102" s="24" t="s">
        <v>92</v>
      </c>
      <c r="C102" s="50">
        <v>200000</v>
      </c>
    </row>
    <row r="103" spans="1:3" s="10" customFormat="1" ht="24" customHeight="1">
      <c r="A103" s="72" t="s">
        <v>93</v>
      </c>
      <c r="B103" s="73"/>
      <c r="C103" s="67">
        <f>+C104+C109</f>
        <v>1200000</v>
      </c>
    </row>
    <row r="104" spans="1:3" s="29" customFormat="1" ht="24" customHeight="1">
      <c r="A104" s="7" t="s">
        <v>7</v>
      </c>
      <c r="B104" s="14" t="s">
        <v>94</v>
      </c>
      <c r="C104" s="5">
        <f>+C105</f>
        <v>200000</v>
      </c>
    </row>
    <row r="105" spans="1:3" s="23" customFormat="1" ht="24" customHeight="1">
      <c r="A105" s="11"/>
      <c r="B105" s="22" t="s">
        <v>32</v>
      </c>
      <c r="C105" s="58">
        <f>SUM(C106)</f>
        <v>200000</v>
      </c>
    </row>
    <row r="106" spans="1:3" s="18" customFormat="1" ht="24" customHeight="1">
      <c r="A106" s="11"/>
      <c r="B106" s="24" t="s">
        <v>95</v>
      </c>
      <c r="C106" s="50">
        <v>200000</v>
      </c>
    </row>
    <row r="107" spans="1:3" s="18" customFormat="1" ht="24" customHeight="1">
      <c r="A107" s="72" t="s">
        <v>127</v>
      </c>
      <c r="B107" s="73"/>
      <c r="C107" s="50">
        <f>+C109</f>
        <v>1000000</v>
      </c>
    </row>
    <row r="108" spans="1:3" s="18" customFormat="1" ht="24" customHeight="1">
      <c r="A108" s="11" t="s">
        <v>7</v>
      </c>
      <c r="B108" s="24" t="s">
        <v>128</v>
      </c>
      <c r="C108" s="50" t="s">
        <v>14</v>
      </c>
    </row>
    <row r="109" spans="1:3" s="2" customFormat="1" ht="24" customHeight="1">
      <c r="A109" s="7" t="s">
        <v>12</v>
      </c>
      <c r="B109" s="14" t="s">
        <v>96</v>
      </c>
      <c r="C109" s="5">
        <f>+C110</f>
        <v>1000000</v>
      </c>
    </row>
    <row r="110" spans="1:3" s="23" customFormat="1" ht="24" customHeight="1">
      <c r="A110" s="11"/>
      <c r="B110" s="22" t="s">
        <v>32</v>
      </c>
      <c r="C110" s="58">
        <v>1000000</v>
      </c>
    </row>
    <row r="111" spans="1:3" s="40" customFormat="1" ht="24" customHeight="1">
      <c r="A111" s="11"/>
      <c r="B111" s="24" t="s">
        <v>97</v>
      </c>
      <c r="C111" s="50">
        <v>1000000</v>
      </c>
    </row>
    <row r="112" spans="1:3" ht="24" customHeight="1">
      <c r="A112" s="74" t="s">
        <v>98</v>
      </c>
      <c r="B112" s="74"/>
      <c r="C112" s="68">
        <f>SUM(C114+C122+C129+C140)</f>
        <v>50900000</v>
      </c>
    </row>
    <row r="113" spans="1:3" ht="24" customHeight="1">
      <c r="A113" s="75" t="s">
        <v>99</v>
      </c>
      <c r="B113" s="75"/>
      <c r="C113" s="75"/>
    </row>
    <row r="114" spans="1:3" ht="24" customHeight="1">
      <c r="A114" s="76" t="s">
        <v>100</v>
      </c>
      <c r="B114" s="76"/>
      <c r="C114" s="63">
        <f>+C116+C119</f>
        <v>200000</v>
      </c>
    </row>
    <row r="115" spans="1:3" ht="24" customHeight="1">
      <c r="A115" s="7" t="s">
        <v>7</v>
      </c>
      <c r="B115" s="14" t="s">
        <v>101</v>
      </c>
      <c r="C115" s="5"/>
    </row>
    <row r="116" spans="1:3" ht="24" customHeight="1">
      <c r="A116" s="7" t="s">
        <v>12</v>
      </c>
      <c r="B116" s="14" t="s">
        <v>102</v>
      </c>
      <c r="C116" s="5">
        <f>SUM(C117)</f>
        <v>100000</v>
      </c>
    </row>
    <row r="117" spans="1:3" s="23" customFormat="1" ht="24" customHeight="1">
      <c r="A117" s="11"/>
      <c r="B117" s="22" t="s">
        <v>32</v>
      </c>
      <c r="C117" s="58">
        <f>SUM(C118)</f>
        <v>100000</v>
      </c>
    </row>
    <row r="118" spans="1:3" s="40" customFormat="1" ht="24" customHeight="1">
      <c r="A118" s="11"/>
      <c r="B118" s="24" t="s">
        <v>103</v>
      </c>
      <c r="C118" s="50">
        <v>100000</v>
      </c>
    </row>
    <row r="119" spans="1:3" s="42" customFormat="1" ht="24" customHeight="1">
      <c r="A119" s="7" t="s">
        <v>15</v>
      </c>
      <c r="B119" s="14" t="s">
        <v>104</v>
      </c>
      <c r="C119" s="5">
        <f>+C120</f>
        <v>100000</v>
      </c>
    </row>
    <row r="120" spans="1:3" s="23" customFormat="1" ht="24" customHeight="1">
      <c r="A120" s="11"/>
      <c r="B120" s="22" t="s">
        <v>32</v>
      </c>
      <c r="C120" s="58">
        <f>SUM(C121)</f>
        <v>100000</v>
      </c>
    </row>
    <row r="121" spans="1:3" s="40" customFormat="1" ht="24" customHeight="1">
      <c r="A121" s="11"/>
      <c r="B121" s="24" t="s">
        <v>105</v>
      </c>
      <c r="C121" s="50">
        <v>100000</v>
      </c>
    </row>
    <row r="122" spans="1:3" s="40" customFormat="1" ht="24" customHeight="1">
      <c r="A122" s="72" t="s">
        <v>106</v>
      </c>
      <c r="B122" s="73"/>
      <c r="C122" s="67">
        <f>+C123</f>
        <v>48000000</v>
      </c>
    </row>
    <row r="123" spans="1:3" ht="24" customHeight="1">
      <c r="A123" s="7" t="s">
        <v>7</v>
      </c>
      <c r="B123" s="14" t="s">
        <v>107</v>
      </c>
      <c r="C123" s="5">
        <f>+C124+C127</f>
        <v>48000000</v>
      </c>
    </row>
    <row r="124" spans="1:3" s="23" customFormat="1" ht="24" customHeight="1">
      <c r="A124" s="11"/>
      <c r="B124" s="22" t="s">
        <v>32</v>
      </c>
      <c r="C124" s="58">
        <f>SUM(C125:C126)</f>
        <v>3000000</v>
      </c>
    </row>
    <row r="125" spans="1:3" s="40" customFormat="1" ht="24" customHeight="1">
      <c r="A125" s="11"/>
      <c r="B125" s="24" t="s">
        <v>108</v>
      </c>
      <c r="C125" s="50">
        <v>1500000</v>
      </c>
    </row>
    <row r="126" spans="1:3" s="40" customFormat="1" ht="24" customHeight="1">
      <c r="A126" s="11"/>
      <c r="B126" s="24" t="s">
        <v>109</v>
      </c>
      <c r="C126" s="50">
        <v>1500000</v>
      </c>
    </row>
    <row r="127" spans="1:3" s="10" customFormat="1" ht="24" customHeight="1">
      <c r="A127" s="11"/>
      <c r="B127" s="43" t="s">
        <v>110</v>
      </c>
      <c r="C127" s="69">
        <f>SUM(C128)</f>
        <v>45000000</v>
      </c>
    </row>
    <row r="128" spans="1:3" s="10" customFormat="1" ht="24" customHeight="1">
      <c r="A128" s="11"/>
      <c r="B128" s="20" t="s">
        <v>111</v>
      </c>
      <c r="C128" s="56">
        <v>45000000</v>
      </c>
    </row>
    <row r="129" spans="1:3" s="10" customFormat="1" ht="24" customHeight="1">
      <c r="A129" s="72" t="s">
        <v>112</v>
      </c>
      <c r="B129" s="73"/>
      <c r="C129" s="5">
        <f>+C130+C133+C136</f>
        <v>1600000</v>
      </c>
    </row>
    <row r="130" spans="1:3" ht="24" customHeight="1">
      <c r="A130" s="7" t="s">
        <v>7</v>
      </c>
      <c r="B130" s="14" t="s">
        <v>113</v>
      </c>
      <c r="C130" s="5">
        <f>+C131</f>
        <v>100000</v>
      </c>
    </row>
    <row r="131" spans="1:3" s="23" customFormat="1" ht="24" customHeight="1">
      <c r="A131" s="11"/>
      <c r="B131" s="22" t="s">
        <v>32</v>
      </c>
      <c r="C131" s="58">
        <f>SUM(C132)</f>
        <v>100000</v>
      </c>
    </row>
    <row r="132" spans="1:3" s="40" customFormat="1" ht="24" customHeight="1">
      <c r="A132" s="11"/>
      <c r="B132" s="24" t="s">
        <v>114</v>
      </c>
      <c r="C132" s="50">
        <v>100000</v>
      </c>
    </row>
    <row r="133" spans="1:3" ht="24" customHeight="1">
      <c r="A133" s="7" t="s">
        <v>12</v>
      </c>
      <c r="B133" s="14" t="s">
        <v>115</v>
      </c>
      <c r="C133" s="5">
        <f>SUM(C134:C134)</f>
        <v>500000</v>
      </c>
    </row>
    <row r="134" spans="1:3" s="23" customFormat="1" ht="24" customHeight="1">
      <c r="A134" s="11"/>
      <c r="B134" s="22" t="s">
        <v>32</v>
      </c>
      <c r="C134" s="58">
        <f>SUM(C135)</f>
        <v>500000</v>
      </c>
    </row>
    <row r="135" spans="1:3" s="23" customFormat="1" ht="24" customHeight="1">
      <c r="A135" s="11"/>
      <c r="B135" s="24" t="s">
        <v>116</v>
      </c>
      <c r="C135" s="50">
        <v>500000</v>
      </c>
    </row>
    <row r="136" spans="1:3" ht="24" customHeight="1">
      <c r="A136" s="7" t="s">
        <v>15</v>
      </c>
      <c r="B136" s="14" t="s">
        <v>117</v>
      </c>
      <c r="C136" s="5">
        <f>SUM(C137:C137)</f>
        <v>1000000</v>
      </c>
    </row>
    <row r="137" spans="1:3" s="23" customFormat="1" ht="24" customHeight="1">
      <c r="A137" s="11"/>
      <c r="B137" s="22" t="s">
        <v>32</v>
      </c>
      <c r="C137" s="58">
        <f>SUM(C138:C139)</f>
        <v>1000000</v>
      </c>
    </row>
    <row r="138" spans="1:3" s="23" customFormat="1" ht="24" customHeight="1">
      <c r="A138" s="11"/>
      <c r="B138" s="24" t="s">
        <v>118</v>
      </c>
      <c r="C138" s="50">
        <v>500000</v>
      </c>
    </row>
    <row r="139" spans="1:3" s="23" customFormat="1" ht="24" customHeight="1">
      <c r="A139" s="11"/>
      <c r="B139" s="24" t="s">
        <v>119</v>
      </c>
      <c r="C139" s="50">
        <v>500000</v>
      </c>
    </row>
    <row r="140" spans="1:3" s="23" customFormat="1" ht="24" customHeight="1">
      <c r="A140" s="72" t="s">
        <v>120</v>
      </c>
      <c r="B140" s="73"/>
      <c r="C140" s="67">
        <f>+C141+C144+C147</f>
        <v>1100000</v>
      </c>
    </row>
    <row r="141" spans="1:3" s="2" customFormat="1" ht="24" customHeight="1">
      <c r="A141" s="7" t="s">
        <v>7</v>
      </c>
      <c r="B141" s="14" t="s">
        <v>121</v>
      </c>
      <c r="C141" s="5">
        <f>+C143</f>
        <v>100000</v>
      </c>
    </row>
    <row r="142" spans="1:3" s="23" customFormat="1" ht="24" customHeight="1">
      <c r="A142" s="11"/>
      <c r="B142" s="22" t="s">
        <v>32</v>
      </c>
      <c r="C142" s="58">
        <v>100000</v>
      </c>
    </row>
    <row r="143" spans="1:3" s="40" customFormat="1" ht="24" customHeight="1">
      <c r="A143" s="11"/>
      <c r="B143" s="24" t="s">
        <v>122</v>
      </c>
      <c r="C143" s="50">
        <v>100000</v>
      </c>
    </row>
    <row r="144" spans="1:3" s="2" customFormat="1" ht="24" customHeight="1">
      <c r="A144" s="7" t="s">
        <v>12</v>
      </c>
      <c r="B144" s="14" t="s">
        <v>123</v>
      </c>
      <c r="C144" s="5">
        <f>+C145</f>
        <v>500000</v>
      </c>
    </row>
    <row r="145" spans="1:3" s="23" customFormat="1" ht="24" customHeight="1">
      <c r="A145" s="11"/>
      <c r="B145" s="22" t="s">
        <v>32</v>
      </c>
      <c r="C145" s="58">
        <v>500000</v>
      </c>
    </row>
    <row r="146" spans="1:3" s="44" customFormat="1" ht="24" customHeight="1">
      <c r="A146" s="30"/>
      <c r="B146" s="24" t="s">
        <v>124</v>
      </c>
      <c r="C146" s="50">
        <v>500000</v>
      </c>
    </row>
    <row r="147" spans="1:3" s="47" customFormat="1" ht="24" customHeight="1">
      <c r="A147" s="45" t="s">
        <v>15</v>
      </c>
      <c r="B147" s="46" t="s">
        <v>125</v>
      </c>
      <c r="C147" s="67">
        <f>+C148</f>
        <v>500000</v>
      </c>
    </row>
    <row r="148" spans="1:3" s="31" customFormat="1" ht="24" customHeight="1">
      <c r="A148" s="30"/>
      <c r="B148" s="48" t="s">
        <v>32</v>
      </c>
      <c r="C148" s="64">
        <v>500000</v>
      </c>
    </row>
    <row r="149" spans="1:3" s="44" customFormat="1" ht="24" customHeight="1">
      <c r="A149" s="30"/>
      <c r="B149" s="24" t="s">
        <v>126</v>
      </c>
      <c r="C149" s="50">
        <v>500000</v>
      </c>
    </row>
  </sheetData>
  <mergeCells count="21">
    <mergeCell ref="A57:B57"/>
    <mergeCell ref="A1:C1"/>
    <mergeCell ref="A2:C2"/>
    <mergeCell ref="A3:B3"/>
    <mergeCell ref="A4:B4"/>
    <mergeCell ref="A5:B5"/>
    <mergeCell ref="A6:C6"/>
    <mergeCell ref="A7:B7"/>
    <mergeCell ref="A26:B26"/>
    <mergeCell ref="A47:B47"/>
    <mergeCell ref="A55:B55"/>
    <mergeCell ref="A56:C56"/>
    <mergeCell ref="A129:B129"/>
    <mergeCell ref="A140:B140"/>
    <mergeCell ref="A107:B107"/>
    <mergeCell ref="A71:B71"/>
    <mergeCell ref="A103:B103"/>
    <mergeCell ref="A112:B112"/>
    <mergeCell ref="A113:C113"/>
    <mergeCell ref="A114:B114"/>
    <mergeCell ref="A122:B122"/>
  </mergeCells>
  <pageMargins left="0.70866141732283472" right="0.70866141732283472" top="0.74803149606299213" bottom="0.74803149606299213" header="0.31496062992125984" footer="0.31496062992125984"/>
  <pageSetup paperSize="9" scale="12" fitToWidth="15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คณะสำนัก</vt:lpstr>
      <vt:lpstr>คณะสำนัก!Print_Area</vt:lpstr>
      <vt:lpstr>คณะสำนัก!Print_Titles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siriporn</dc:creator>
  <cp:lastModifiedBy>Lennovo</cp:lastModifiedBy>
  <cp:lastPrinted>2021-10-15T09:16:40Z</cp:lastPrinted>
  <dcterms:created xsi:type="dcterms:W3CDTF">2021-10-15T08:33:20Z</dcterms:created>
  <dcterms:modified xsi:type="dcterms:W3CDTF">2021-11-02T09:26:39Z</dcterms:modified>
</cp:coreProperties>
</file>